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PA - გეგმა" sheetId="1" r:id="rId1"/>
  </sheets>
  <definedNames>
    <definedName name="_xlnm._FilterDatabase" localSheetId="0" hidden="1">'SPA - გეგმა'!$A$2:$I$66</definedName>
  </definedNames>
  <calcPr fullCalcOnLoad="1"/>
</workbook>
</file>

<file path=xl/sharedStrings.xml><?xml version="1.0" encoding="utf-8"?>
<sst xmlns="http://schemas.openxmlformats.org/spreadsheetml/2006/main" count="381" uniqueCount="151">
  <si>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</si>
  <si>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</si>
  <si>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</si>
  <si>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</si>
  <si>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</si>
  <si>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</si>
  <si>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</si>
  <si>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</si>
  <si>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</si>
  <si>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</si>
  <si>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</si>
  <si>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</si>
  <si>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</si>
  <si>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</si>
  <si>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</si>
  <si>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</si>
  <si>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</si>
  <si>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</si>
  <si>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</si>
  <si>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</si>
  <si>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</si>
  <si>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</si>
  <si>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</si>
  <si>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</si>
  <si>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</si>
  <si>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</si>
  <si>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</si>
  <si>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</si>
  <si>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</si>
  <si>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</si>
  <si>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</si>
  <si>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</si>
  <si>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</si>
  <si>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</si>
  <si>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</si>
  <si>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</si>
  <si>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</si>
  <si>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</si>
  <si>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</si>
  <si>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</si>
  <si>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</si>
  <si>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</si>
  <si>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</si>
  <si>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</si>
  <si>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</si>
  <si>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</si>
  <si>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</si>
  <si>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</si>
  <si>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</si>
  <si>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</si>
  <si>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</si>
  <si>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</si>
  <si>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</si>
  <si>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</si>
  <si>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</si>
  <si>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</si>
  <si>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</si>
  <si>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</si>
  <si>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</si>
  <si>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</si>
  <si>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</si>
  <si>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</si>
  <si>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</si>
  <si>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</si>
  <si>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</si>
  <si>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</si>
  <si>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</si>
  <si>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</si>
  <si>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</si>
  <si>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</si>
  <si>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</si>
  <si>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</si>
  <si>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</si>
  <si>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</si>
  <si>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</si>
  <si>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</si>
  <si>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</si>
  <si>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</si>
  <si>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</si>
  <si>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</si>
  <si>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</si>
  <si>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</si>
  <si>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</si>
  <si>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</si>
  <si>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</si>
  <si>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</si>
  <si>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</si>
  <si>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</si>
  <si>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</si>
  <si>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</si>
  <si>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</si>
  <si>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</si>
  <si>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</si>
  <si>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</si>
  <si>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</si>
  <si>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</si>
  <si>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</si>
  <si>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</si>
  <si>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</si>
  <si>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</si>
  <si>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</si>
  <si>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</si>
  <si>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</si>
  <si>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</si>
  <si>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</si>
  <si>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</si>
  <si>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90711400 - გარემოზე ზემოქმედების შეფასება, მშენებლობის სფეროს გარდა.</t>
  </si>
  <si>
    <t>I</t>
  </si>
  <si>
    <t xml:space="preserve">სამუშაო სივრცეში ფიზიკური ფაქტორების გაზომვის მომსახურება </t>
  </si>
  <si>
    <t xml:space="preserve"> ხელსაწყოები, საკეტები, გასაღებები, ანჯამები, დამჭერები, ჭაჯვები და ზამბარები/რესორები</t>
  </si>
  <si>
    <t>44522400 - საკეტების ნაწილები</t>
  </si>
  <si>
    <t xml:space="preserve"> კარტრიჯები</t>
  </si>
  <si>
    <t>30125100 - ტონერიანი კარტრიჯები</t>
  </si>
  <si>
    <t>I,II</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</si>
  <si>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</si>
  <si>
    <t>II</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</si>
  <si>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</si>
  <si>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 79540000 - სათარჯიმნო მომსახურება</t>
  </si>
  <si>
    <t>CPV79960000 - ფოტოგრაფიული და დამატებითი მომსახურებები</t>
  </si>
  <si>
    <t>II,IV</t>
  </si>
  <si>
    <t>სსიპ - 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№2738;
10.02.2023</t>
  </si>
  <si>
    <t>სასტუმროს მომსახურება</t>
  </si>
  <si>
    <t>II, III</t>
  </si>
  <si>
    <t>IV</t>
  </si>
  <si>
    <t>სხვადასხვა კომერციული მომსახურება და მასთან დაკავშირებული მომსახურებები</t>
  </si>
  <si>
    <t xml:space="preserve"> სხვადასხვა კომერციული მომსახურება და მასთან დაკავშირებული მომსახურებები</t>
  </si>
  <si>
    <t>79540000 - სათარჯიმნო მომსახურება</t>
  </si>
  <si>
    <t>I,II,III</t>
  </si>
  <si>
    <t xml:space="preserve"> რესტორნებისა და კვების საწარმოების მომსახურეობები </t>
  </si>
  <si>
    <t>საზოგადოებრივი ტრანსპორტის  მომსახურება</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</si>
  <si>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30125100 ტონერიანი კარტრიჯები</t>
  </si>
  <si>
    <t>ყურსასმენები</t>
  </si>
  <si>
    <t>CPV32342100 - ყურსასმენები/საყურისები (დიდი ზომის)</t>
  </si>
  <si>
    <t>50112300- მანქანის რეცხვა და მსგავსი მომსახურებები , 50112000 - მანქანების შეკეთება და ტექნიკური მომსახურება</t>
  </si>
  <si>
    <t xml:space="preserve">CPV55110000 - სასტუმროში დაბინავების მომსახურება;
</t>
  </si>
  <si>
    <t>55110000 - სასტუმროში დაბინავების მომსახურება, 55120000 - სასტუმროში შეხვედრებისა და კონფერენციების ორგანიზების მომსახურება</t>
  </si>
  <si>
    <t>ნათურები</t>
  </si>
  <si>
    <t>31500000 - გასანათებელი მოწყობილობები და ელექტრონათურები, 31531000 - ნათურები</t>
  </si>
  <si>
    <t>ერთჯერადი ჭიქები</t>
  </si>
  <si>
    <t>შეფასებასთან დაკავშირებული საკონსულტაციო მომსახურებები</t>
  </si>
  <si>
    <t>79419000 შეფასებასთან დაკავშირებული საკონსულტაციო მომსახურებები</t>
  </si>
  <si>
    <t>II,III</t>
  </si>
  <si>
    <t>I,III</t>
  </si>
  <si>
    <t>სარკინიგზო ტრანსპორტის მომსახურებები</t>
  </si>
  <si>
    <t xml:space="preserve">CPV60200000 - სარკინიგზო ტრანსპორტის მომსახურებები; CPV60210000 - საზოგადოებრივი
ტრანსპორტის მომსახურებები </t>
  </si>
  <si>
    <t>III</t>
  </si>
  <si>
    <t>საოფისე ავეჯი</t>
  </si>
  <si>
    <t xml:space="preserve">39100000- ავეჯი,  39130000 - საოფისე ავეჯი, 39121200 - მაგიდები. </t>
  </si>
  <si>
    <t>სსიპ-საჯარო სამსახურის ბიუროს სახელმწიფო შესყიდვების გეგმა - 2023 წელი  III კვარტალი</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</si>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</sst>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_₾_-;\-* #,##0\ _₾_-;_-* &quot;-&quot;\ _₾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Yes&quot;;&quot;Yes&quot;;&quot;No&quot;"/>
    <numFmt numFmtId="189" formatCode="&quot;True&quot;;&quot;True&quot;;&quot;False&quot;"/>
    <numFmt numFmtId="190" formatCode="&quot;On&quot;;&quot;On&quot;;&quot;Off&quot;"/>
    <numFmt numFmtId="191" formatCode="[$€-2]\ #,##0.00_);[Red]\([$€-2]\ #,##0.00\)"/>
  </numFmts>
  <fonts count="40">
    <font>
      <sz val="11"/>
      <color indexed="8"/>
      <name val="Calibri"/>
      <family val="0"/>
    </font>
    <font>
      <sz val="10"/>
      <name val="Calibri"/>
      <family val="2"/>
    </font>
    <font>
      <sz val="10"/>
      <color indexed="8"/>
      <name val="Calibri"/>
      <family val="2"/>
    </font>
    <font>
      <b/>
      <sz val="10"/>
      <color indexed="8"/>
      <name val="Calibri"/>
      <family val="2"/>
    </font>
    <font>
      <b/>
      <sz val="10"/>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ill="1" applyAlignment="1" applyProtection="1">
      <alignment/>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0"/>
  <sheetViews>
    <sheetView tabSelected="1" zoomScale="99" zoomScaleNormal="99" zoomScalePageLayoutView="0" workbookViewId="0" topLeftCell="A1">
      <pane xSplit="1" ySplit="2" topLeftCell="D3" activePane="bottomRight" state="frozen"/>
      <selection pane="topLeft" activeCell="A1" sqref="A1"/>
      <selection pane="topRight" activeCell="B1" sqref="B1"/>
      <selection pane="bottomLeft" activeCell="A4" sqref="A4"/>
      <selection pane="bottomRight" activeCell="J1" sqref="J1:N16384"/>
    </sheetView>
  </sheetViews>
  <sheetFormatPr defaultColWidth="9.140625" defaultRowHeight="15"/>
  <cols>
    <col min="1" max="1" width="5.8515625" style="5" customWidth="1"/>
    <col min="2" max="2" width="38.140625" style="5" customWidth="1"/>
    <col min="3" max="3" width="21.00390625" style="5" customWidth="1"/>
    <col min="4" max="4" width="34.57421875" style="6" customWidth="1"/>
    <col min="5" max="5" width="17.140625" style="5" customWidth="1"/>
    <col min="6" max="6" width="23.7109375" style="5" customWidth="1"/>
    <col min="7" max="7" width="28.421875" style="5" customWidth="1"/>
    <col min="8" max="8" width="35.28125" style="5" customWidth="1"/>
    <col min="9" max="9" width="22.7109375" style="5" customWidth="1"/>
    <col min="10" max="14" width="0" style="5" hidden="1" customWidth="1"/>
    <col min="15" max="16384" width="9.140625" style="5" customWidth="1"/>
  </cols>
  <sheetData>
    <row r="1" spans="1:10" s="1" customFormat="1" ht="39" customHeight="1">
      <c r="A1" s="24" t="s">
        <v>148</v>
      </c>
      <c r="B1" s="24"/>
      <c r="C1" s="24"/>
      <c r="D1" s="24"/>
      <c r="E1" s="24"/>
      <c r="F1" s="24"/>
      <c r="G1" s="24"/>
      <c r="H1" s="24"/>
      <c r="I1" s="24"/>
      <c r="J1" s="11"/>
    </row>
    <row r="2" spans="1:10" s="2" customFormat="1" ht="66" customHeight="1">
      <c r="A2" s="21" t="s">
        <v>7</v>
      </c>
      <c r="B2" s="21" t="s">
        <v>8</v>
      </c>
      <c r="C2" s="22" t="s">
        <v>68</v>
      </c>
      <c r="D2" s="22" t="s">
        <v>67</v>
      </c>
      <c r="E2" s="23" t="s">
        <v>83</v>
      </c>
      <c r="F2" s="22" t="s">
        <v>0</v>
      </c>
      <c r="G2" s="22" t="s">
        <v>1</v>
      </c>
      <c r="H2" s="22" t="s">
        <v>2</v>
      </c>
      <c r="I2" s="22" t="s">
        <v>56</v>
      </c>
      <c r="J2" s="11"/>
    </row>
    <row r="3" spans="1:10" s="2" customFormat="1" ht="49.5" customHeight="1">
      <c r="A3" s="12">
        <v>1</v>
      </c>
      <c r="B3" s="12" t="s">
        <v>9</v>
      </c>
      <c r="C3" s="13" t="s">
        <v>77</v>
      </c>
      <c r="D3" s="14" t="s">
        <v>29</v>
      </c>
      <c r="E3" s="18">
        <v>10000</v>
      </c>
      <c r="F3" s="12" t="s">
        <v>80</v>
      </c>
      <c r="G3" s="12"/>
      <c r="H3" s="12" t="s">
        <v>3</v>
      </c>
      <c r="I3" s="12" t="s">
        <v>55</v>
      </c>
      <c r="J3" s="17"/>
    </row>
    <row r="4" spans="1:10" s="2" customFormat="1" ht="49.5" customHeight="1">
      <c r="A4" s="12">
        <v>2</v>
      </c>
      <c r="B4" s="12" t="s">
        <v>30</v>
      </c>
      <c r="C4" s="12">
        <v>15800000</v>
      </c>
      <c r="D4" s="12" t="s">
        <v>69</v>
      </c>
      <c r="E4" s="18">
        <v>1400</v>
      </c>
      <c r="F4" s="12" t="s">
        <v>85</v>
      </c>
      <c r="G4" s="12" t="s">
        <v>25</v>
      </c>
      <c r="H4" s="12" t="s">
        <v>3</v>
      </c>
      <c r="I4" s="12" t="s">
        <v>55</v>
      </c>
      <c r="J4" s="17"/>
    </row>
    <row r="5" spans="1:10" s="2" customFormat="1" ht="34.5" customHeight="1">
      <c r="A5" s="12">
        <v>3</v>
      </c>
      <c r="B5" s="12" t="s">
        <v>84</v>
      </c>
      <c r="C5" s="12">
        <v>15900000</v>
      </c>
      <c r="D5" s="12" t="s">
        <v>31</v>
      </c>
      <c r="E5" s="18">
        <v>500</v>
      </c>
      <c r="F5" s="12" t="s">
        <v>85</v>
      </c>
      <c r="G5" s="12" t="s">
        <v>25</v>
      </c>
      <c r="H5" s="12" t="s">
        <v>3</v>
      </c>
      <c r="I5" s="12" t="s">
        <v>55</v>
      </c>
      <c r="J5" s="17"/>
    </row>
    <row r="6" spans="1:10" s="2" customFormat="1" ht="49.5" customHeight="1">
      <c r="A6" s="12">
        <v>4</v>
      </c>
      <c r="B6" s="12" t="s">
        <v>32</v>
      </c>
      <c r="C6" s="12">
        <v>18400000</v>
      </c>
      <c r="D6" s="12" t="s">
        <v>33</v>
      </c>
      <c r="E6" s="18">
        <v>50</v>
      </c>
      <c r="F6" s="12" t="s">
        <v>85</v>
      </c>
      <c r="G6" s="12" t="s">
        <v>4</v>
      </c>
      <c r="H6" s="12" t="s">
        <v>3</v>
      </c>
      <c r="I6" s="12" t="s">
        <v>55</v>
      </c>
      <c r="J6" s="17"/>
    </row>
    <row r="7" spans="1:10" s="2" customFormat="1" ht="49.5" customHeight="1">
      <c r="A7" s="12">
        <v>5</v>
      </c>
      <c r="B7" s="12" t="s">
        <v>75</v>
      </c>
      <c r="C7" s="12">
        <v>19600000</v>
      </c>
      <c r="D7" s="12" t="s">
        <v>74</v>
      </c>
      <c r="E7" s="12">
        <f>100+43.1+99.5</f>
        <v>242.6</v>
      </c>
      <c r="F7" s="12" t="s">
        <v>85</v>
      </c>
      <c r="G7" s="12" t="s">
        <v>4</v>
      </c>
      <c r="H7" s="12" t="s">
        <v>3</v>
      </c>
      <c r="I7" s="12" t="s">
        <v>55</v>
      </c>
      <c r="J7" s="17"/>
    </row>
    <row r="8" spans="1:10" s="2" customFormat="1" ht="49.5" customHeight="1">
      <c r="A8" s="12">
        <v>6</v>
      </c>
      <c r="B8" s="12" t="s">
        <v>10</v>
      </c>
      <c r="C8" s="12">
        <v>22400000</v>
      </c>
      <c r="D8" s="12" t="s">
        <v>34</v>
      </c>
      <c r="E8" s="12">
        <f>4990+522</f>
        <v>5512</v>
      </c>
      <c r="F8" s="12" t="s">
        <v>85</v>
      </c>
      <c r="G8" s="12" t="s">
        <v>4</v>
      </c>
      <c r="H8" s="12" t="s">
        <v>3</v>
      </c>
      <c r="I8" s="12" t="s">
        <v>55</v>
      </c>
      <c r="J8" s="17"/>
    </row>
    <row r="9" spans="1:10" s="2" customFormat="1" ht="212.25" customHeight="1">
      <c r="A9" s="12">
        <v>7</v>
      </c>
      <c r="B9" s="12" t="s">
        <v>10</v>
      </c>
      <c r="C9" s="12">
        <v>22400000</v>
      </c>
      <c r="D9" s="12" t="s">
        <v>34</v>
      </c>
      <c r="E9" s="12">
        <f>398.4-18.45</f>
        <v>379.95</v>
      </c>
      <c r="F9" s="12" t="s">
        <v>85</v>
      </c>
      <c r="G9" s="12" t="s">
        <v>4</v>
      </c>
      <c r="H9" s="12" t="s">
        <v>149</v>
      </c>
      <c r="I9" s="12" t="s">
        <v>115</v>
      </c>
      <c r="J9" s="17"/>
    </row>
    <row r="10" spans="1:10" s="2" customFormat="1" ht="78.75" customHeight="1">
      <c r="A10" s="12">
        <v>8</v>
      </c>
      <c r="B10" s="12" t="s">
        <v>82</v>
      </c>
      <c r="C10" s="12">
        <v>22800000</v>
      </c>
      <c r="D10" s="12" t="s">
        <v>35</v>
      </c>
      <c r="E10" s="12">
        <v>500</v>
      </c>
      <c r="F10" s="12" t="s">
        <v>85</v>
      </c>
      <c r="G10" s="12" t="s">
        <v>4</v>
      </c>
      <c r="H10" s="12" t="s">
        <v>3</v>
      </c>
      <c r="I10" s="12" t="s">
        <v>55</v>
      </c>
      <c r="J10" s="17"/>
    </row>
    <row r="11" spans="1:10" s="2" customFormat="1" ht="79.5" customHeight="1">
      <c r="A11" s="12">
        <v>9</v>
      </c>
      <c r="B11" s="12" t="s">
        <v>81</v>
      </c>
      <c r="C11" s="12">
        <v>30100000</v>
      </c>
      <c r="D11" s="12" t="s">
        <v>130</v>
      </c>
      <c r="E11" s="12">
        <f>800+1157+990</f>
        <v>2947</v>
      </c>
      <c r="F11" s="12" t="s">
        <v>85</v>
      </c>
      <c r="G11" s="12" t="s">
        <v>4</v>
      </c>
      <c r="H11" s="12" t="s">
        <v>3</v>
      </c>
      <c r="I11" s="12" t="s">
        <v>55</v>
      </c>
      <c r="J11" s="17"/>
    </row>
    <row r="12" spans="1:10" s="2" customFormat="1" ht="49.5" customHeight="1">
      <c r="A12" s="12">
        <v>10</v>
      </c>
      <c r="B12" s="12" t="s">
        <v>11</v>
      </c>
      <c r="C12" s="12">
        <v>30100000</v>
      </c>
      <c r="D12" s="12" t="s">
        <v>36</v>
      </c>
      <c r="E12" s="12">
        <f>1000+502.4</f>
        <v>1502.4</v>
      </c>
      <c r="F12" s="12" t="s">
        <v>80</v>
      </c>
      <c r="G12" s="12"/>
      <c r="H12" s="12" t="s">
        <v>3</v>
      </c>
      <c r="I12" s="12" t="s">
        <v>55</v>
      </c>
      <c r="J12" s="17"/>
    </row>
    <row r="13" spans="1:10" s="2" customFormat="1" ht="49.5" customHeight="1">
      <c r="A13" s="12">
        <v>11</v>
      </c>
      <c r="B13" s="12" t="s">
        <v>111</v>
      </c>
      <c r="C13" s="12">
        <v>30100000</v>
      </c>
      <c r="D13" s="12" t="s">
        <v>112</v>
      </c>
      <c r="E13" s="12">
        <v>1746</v>
      </c>
      <c r="F13" s="12" t="s">
        <v>80</v>
      </c>
      <c r="G13" s="12"/>
      <c r="H13" s="12" t="s">
        <v>3</v>
      </c>
      <c r="I13" s="12" t="s">
        <v>113</v>
      </c>
      <c r="J13" s="17"/>
    </row>
    <row r="14" spans="1:10" s="2" customFormat="1" ht="113.25" customHeight="1">
      <c r="A14" s="12">
        <v>12</v>
      </c>
      <c r="B14" s="12" t="s">
        <v>38</v>
      </c>
      <c r="C14" s="12">
        <v>30200000</v>
      </c>
      <c r="D14" s="12" t="s">
        <v>99</v>
      </c>
      <c r="E14" s="12">
        <f>5100+4599+3150</f>
        <v>12849</v>
      </c>
      <c r="F14" s="12" t="s">
        <v>80</v>
      </c>
      <c r="G14" s="12"/>
      <c r="H14" s="12" t="s">
        <v>3</v>
      </c>
      <c r="I14" s="12" t="s">
        <v>55</v>
      </c>
      <c r="J14" s="17"/>
    </row>
    <row r="15" spans="1:10" s="2" customFormat="1" ht="62.25" customHeight="1">
      <c r="A15" s="12">
        <v>13</v>
      </c>
      <c r="B15" s="12" t="s">
        <v>98</v>
      </c>
      <c r="C15" s="12">
        <v>30200000</v>
      </c>
      <c r="D15" s="12" t="s">
        <v>97</v>
      </c>
      <c r="E15" s="12">
        <f>1000-111</f>
        <v>889</v>
      </c>
      <c r="F15" s="12" t="s">
        <v>80</v>
      </c>
      <c r="G15" s="12"/>
      <c r="H15" s="12" t="s">
        <v>3</v>
      </c>
      <c r="I15" s="12" t="s">
        <v>55</v>
      </c>
      <c r="J15" s="17"/>
    </row>
    <row r="16" spans="1:10" s="2" customFormat="1" ht="143.25" customHeight="1">
      <c r="A16" s="12">
        <v>14</v>
      </c>
      <c r="B16" s="12" t="s">
        <v>104</v>
      </c>
      <c r="C16" s="12">
        <v>30200000</v>
      </c>
      <c r="D16" s="12" t="s">
        <v>37</v>
      </c>
      <c r="E16" s="12">
        <f>4900-4500</f>
        <v>400</v>
      </c>
      <c r="F16" s="12" t="s">
        <v>85</v>
      </c>
      <c r="G16" s="12" t="s">
        <v>4</v>
      </c>
      <c r="H16" s="12" t="s">
        <v>3</v>
      </c>
      <c r="I16" s="12" t="s">
        <v>55</v>
      </c>
      <c r="J16" s="17"/>
    </row>
    <row r="17" spans="1:10" s="2" customFormat="1" ht="49.5" customHeight="1">
      <c r="A17" s="12">
        <v>15</v>
      </c>
      <c r="B17" s="12" t="s">
        <v>93</v>
      </c>
      <c r="C17" s="12">
        <v>31400000</v>
      </c>
      <c r="D17" s="12" t="s">
        <v>92</v>
      </c>
      <c r="E17" s="12">
        <f>100+76.8</f>
        <v>176.8</v>
      </c>
      <c r="F17" s="12" t="s">
        <v>85</v>
      </c>
      <c r="G17" s="12" t="s">
        <v>4</v>
      </c>
      <c r="H17" s="12" t="s">
        <v>3</v>
      </c>
      <c r="I17" s="12" t="s">
        <v>55</v>
      </c>
      <c r="J17" s="17"/>
    </row>
    <row r="18" spans="1:10" s="2" customFormat="1" ht="66.75" customHeight="1">
      <c r="A18" s="12">
        <v>16</v>
      </c>
      <c r="B18" s="12" t="s">
        <v>136</v>
      </c>
      <c r="C18" s="12">
        <v>31500000</v>
      </c>
      <c r="D18" s="12" t="s">
        <v>137</v>
      </c>
      <c r="E18" s="12">
        <v>900</v>
      </c>
      <c r="F18" s="12" t="s">
        <v>85</v>
      </c>
      <c r="G18" s="12" t="s">
        <v>4</v>
      </c>
      <c r="H18" s="12" t="s">
        <v>3</v>
      </c>
      <c r="I18" s="12" t="s">
        <v>115</v>
      </c>
      <c r="J18" s="17"/>
    </row>
    <row r="19" spans="1:10" s="2" customFormat="1" ht="49.5" customHeight="1">
      <c r="A19" s="12">
        <v>17</v>
      </c>
      <c r="B19" s="12" t="s">
        <v>131</v>
      </c>
      <c r="C19" s="12">
        <v>32300000</v>
      </c>
      <c r="D19" s="12" t="s">
        <v>132</v>
      </c>
      <c r="E19" s="12">
        <v>228.76</v>
      </c>
      <c r="F19" s="12" t="s">
        <v>85</v>
      </c>
      <c r="G19" s="12" t="s">
        <v>4</v>
      </c>
      <c r="H19" s="12" t="s">
        <v>3</v>
      </c>
      <c r="I19" s="12" t="s">
        <v>115</v>
      </c>
      <c r="J19" s="17"/>
    </row>
    <row r="20" spans="1:10" s="2" customFormat="1" ht="49.5" customHeight="1">
      <c r="A20" s="12">
        <v>18</v>
      </c>
      <c r="B20" s="12" t="s">
        <v>12</v>
      </c>
      <c r="C20" s="12">
        <v>33700000</v>
      </c>
      <c r="D20" s="12" t="s">
        <v>57</v>
      </c>
      <c r="E20" s="12">
        <v>1500</v>
      </c>
      <c r="F20" s="12" t="s">
        <v>85</v>
      </c>
      <c r="G20" s="12" t="s">
        <v>4</v>
      </c>
      <c r="H20" s="12" t="s">
        <v>3</v>
      </c>
      <c r="I20" s="12" t="s">
        <v>55</v>
      </c>
      <c r="J20" s="17"/>
    </row>
    <row r="21" spans="1:10" s="2" customFormat="1" ht="49.5" customHeight="1">
      <c r="A21" s="12">
        <v>19</v>
      </c>
      <c r="B21" s="12" t="s">
        <v>101</v>
      </c>
      <c r="C21" s="12">
        <v>39100000</v>
      </c>
      <c r="D21" s="12" t="s">
        <v>100</v>
      </c>
      <c r="E21" s="12">
        <f>1000+272.5</f>
        <v>1272.5</v>
      </c>
      <c r="F21" s="12" t="s">
        <v>80</v>
      </c>
      <c r="G21" s="12"/>
      <c r="H21" s="12" t="s">
        <v>3</v>
      </c>
      <c r="I21" s="12" t="s">
        <v>55</v>
      </c>
      <c r="J21" s="17"/>
    </row>
    <row r="22" spans="1:10" s="2" customFormat="1" ht="49.5" customHeight="1">
      <c r="A22" s="12">
        <v>20</v>
      </c>
      <c r="B22" s="12" t="s">
        <v>146</v>
      </c>
      <c r="C22" s="12">
        <v>39100000</v>
      </c>
      <c r="D22" s="12" t="s">
        <v>147</v>
      </c>
      <c r="E22" s="12">
        <v>2752</v>
      </c>
      <c r="F22" s="12" t="s">
        <v>85</v>
      </c>
      <c r="G22" s="12" t="s">
        <v>4</v>
      </c>
      <c r="H22" s="12" t="s">
        <v>3</v>
      </c>
      <c r="I22" s="12" t="s">
        <v>145</v>
      </c>
      <c r="J22" s="17"/>
    </row>
    <row r="23" spans="1:10" s="2" customFormat="1" ht="49.5" customHeight="1">
      <c r="A23" s="12">
        <v>21</v>
      </c>
      <c r="B23" s="12" t="s">
        <v>138</v>
      </c>
      <c r="C23" s="12">
        <v>39200000</v>
      </c>
      <c r="D23" s="12" t="s">
        <v>58</v>
      </c>
      <c r="E23" s="12">
        <f>289+111</f>
        <v>400</v>
      </c>
      <c r="F23" s="12" t="s">
        <v>85</v>
      </c>
      <c r="G23" s="12" t="s">
        <v>4</v>
      </c>
      <c r="H23" s="12" t="s">
        <v>3</v>
      </c>
      <c r="I23" s="12" t="s">
        <v>55</v>
      </c>
      <c r="J23" s="17"/>
    </row>
    <row r="24" spans="1:10" s="2" customFormat="1" ht="49.5" customHeight="1">
      <c r="A24" s="12">
        <v>22</v>
      </c>
      <c r="B24" s="12" t="s">
        <v>76</v>
      </c>
      <c r="C24" s="12">
        <v>39500000</v>
      </c>
      <c r="D24" s="12" t="s">
        <v>59</v>
      </c>
      <c r="E24" s="12">
        <v>200</v>
      </c>
      <c r="F24" s="12" t="s">
        <v>85</v>
      </c>
      <c r="G24" s="12" t="s">
        <v>4</v>
      </c>
      <c r="H24" s="12" t="s">
        <v>3</v>
      </c>
      <c r="I24" s="12" t="s">
        <v>55</v>
      </c>
      <c r="J24" s="17"/>
    </row>
    <row r="25" spans="1:10" s="2" customFormat="1" ht="49.5" customHeight="1">
      <c r="A25" s="12">
        <v>23</v>
      </c>
      <c r="B25" s="12" t="s">
        <v>13</v>
      </c>
      <c r="C25" s="12">
        <v>39800000</v>
      </c>
      <c r="D25" s="12" t="s">
        <v>60</v>
      </c>
      <c r="E25" s="12">
        <f>300-99.5</f>
        <v>200.5</v>
      </c>
      <c r="F25" s="12" t="s">
        <v>85</v>
      </c>
      <c r="G25" s="12" t="s">
        <v>4</v>
      </c>
      <c r="H25" s="12" t="s">
        <v>3</v>
      </c>
      <c r="I25" s="12" t="s">
        <v>55</v>
      </c>
      <c r="J25" s="17"/>
    </row>
    <row r="26" spans="1:10" s="2" customFormat="1" ht="49.5" customHeight="1">
      <c r="A26" s="12">
        <v>24</v>
      </c>
      <c r="B26" s="12" t="s">
        <v>27</v>
      </c>
      <c r="C26" s="12">
        <v>41100000</v>
      </c>
      <c r="D26" s="12" t="s">
        <v>61</v>
      </c>
      <c r="E26" s="12">
        <f>1700-12-43.1</f>
        <v>1644.9</v>
      </c>
      <c r="F26" s="12" t="s">
        <v>85</v>
      </c>
      <c r="G26" s="12" t="s">
        <v>25</v>
      </c>
      <c r="H26" s="12" t="s">
        <v>3</v>
      </c>
      <c r="I26" s="12" t="s">
        <v>55</v>
      </c>
      <c r="J26" s="17"/>
    </row>
    <row r="27" spans="1:10" s="2" customFormat="1" ht="62.25" customHeight="1">
      <c r="A27" s="12">
        <v>25</v>
      </c>
      <c r="B27" s="12" t="s">
        <v>109</v>
      </c>
      <c r="C27" s="12">
        <v>44500000</v>
      </c>
      <c r="D27" s="12" t="s">
        <v>110</v>
      </c>
      <c r="E27" s="12">
        <v>111</v>
      </c>
      <c r="F27" s="12" t="s">
        <v>85</v>
      </c>
      <c r="G27" s="12" t="s">
        <v>4</v>
      </c>
      <c r="H27" s="12" t="s">
        <v>3</v>
      </c>
      <c r="I27" s="12" t="s">
        <v>107</v>
      </c>
      <c r="J27" s="17"/>
    </row>
    <row r="28" spans="1:10" s="2" customFormat="1" ht="49.5" customHeight="1">
      <c r="A28" s="12">
        <v>26</v>
      </c>
      <c r="B28" s="12" t="s">
        <v>14</v>
      </c>
      <c r="C28" s="12">
        <v>48200000</v>
      </c>
      <c r="D28" s="12" t="s">
        <v>62</v>
      </c>
      <c r="E28" s="12">
        <v>630</v>
      </c>
      <c r="F28" s="12" t="s">
        <v>85</v>
      </c>
      <c r="G28" s="12" t="s">
        <v>4</v>
      </c>
      <c r="H28" s="12" t="s">
        <v>3</v>
      </c>
      <c r="I28" s="12" t="s">
        <v>55</v>
      </c>
      <c r="J28" s="17"/>
    </row>
    <row r="29" spans="1:10" s="2" customFormat="1" ht="49.5" customHeight="1">
      <c r="A29" s="12">
        <v>27</v>
      </c>
      <c r="B29" s="12" t="s">
        <v>88</v>
      </c>
      <c r="C29" s="12">
        <v>48400000</v>
      </c>
      <c r="D29" s="12" t="s">
        <v>96</v>
      </c>
      <c r="E29" s="12">
        <v>400</v>
      </c>
      <c r="F29" s="12" t="s">
        <v>85</v>
      </c>
      <c r="G29" s="12" t="s">
        <v>4</v>
      </c>
      <c r="H29" s="12" t="s">
        <v>3</v>
      </c>
      <c r="I29" s="12" t="s">
        <v>55</v>
      </c>
      <c r="J29" s="17"/>
    </row>
    <row r="30" spans="1:10" s="2" customFormat="1" ht="49.5" customHeight="1">
      <c r="A30" s="12">
        <v>28</v>
      </c>
      <c r="B30" s="15" t="s">
        <v>15</v>
      </c>
      <c r="C30" s="15">
        <v>50100000</v>
      </c>
      <c r="D30" s="15" t="s">
        <v>78</v>
      </c>
      <c r="E30" s="15">
        <v>1728</v>
      </c>
      <c r="F30" s="15" t="s">
        <v>85</v>
      </c>
      <c r="G30" s="15" t="s">
        <v>73</v>
      </c>
      <c r="H30" s="12" t="s">
        <v>3</v>
      </c>
      <c r="I30" s="12" t="s">
        <v>55</v>
      </c>
      <c r="J30" s="17"/>
    </row>
    <row r="31" spans="1:10" s="2" customFormat="1" ht="49.5" customHeight="1">
      <c r="A31" s="12">
        <v>29</v>
      </c>
      <c r="B31" s="12" t="s">
        <v>70</v>
      </c>
      <c r="C31" s="12">
        <v>50100000</v>
      </c>
      <c r="D31" s="12" t="s">
        <v>133</v>
      </c>
      <c r="E31" s="12">
        <f>900+12</f>
        <v>912</v>
      </c>
      <c r="F31" s="12" t="s">
        <v>85</v>
      </c>
      <c r="G31" s="12" t="s">
        <v>4</v>
      </c>
      <c r="H31" s="12" t="s">
        <v>3</v>
      </c>
      <c r="I31" s="12" t="s">
        <v>55</v>
      </c>
      <c r="J31" s="17"/>
    </row>
    <row r="32" spans="1:10" s="2" customFormat="1" ht="117" customHeight="1">
      <c r="A32" s="12">
        <v>30</v>
      </c>
      <c r="B32" s="12" t="s">
        <v>16</v>
      </c>
      <c r="C32" s="12">
        <v>50300000</v>
      </c>
      <c r="D32" s="12" t="s">
        <v>54</v>
      </c>
      <c r="E32" s="12">
        <f>4000-3500</f>
        <v>500</v>
      </c>
      <c r="F32" s="12" t="s">
        <v>85</v>
      </c>
      <c r="G32" s="12" t="s">
        <v>4</v>
      </c>
      <c r="H32" s="12" t="s">
        <v>3</v>
      </c>
      <c r="I32" s="12" t="s">
        <v>55</v>
      </c>
      <c r="J32" s="17"/>
    </row>
    <row r="33" spans="1:10" s="2" customFormat="1" ht="164.25" customHeight="1">
      <c r="A33" s="12">
        <v>31</v>
      </c>
      <c r="B33" s="12" t="s">
        <v>121</v>
      </c>
      <c r="C33" s="12">
        <v>55100000</v>
      </c>
      <c r="D33" s="12" t="s">
        <v>134</v>
      </c>
      <c r="E33" s="12">
        <f>16546.88-8366.4</f>
        <v>8180.480000000001</v>
      </c>
      <c r="F33" s="12" t="s">
        <v>85</v>
      </c>
      <c r="G33" s="12" t="s">
        <v>4</v>
      </c>
      <c r="H33" s="12" t="s">
        <v>120</v>
      </c>
      <c r="I33" s="12" t="s">
        <v>113</v>
      </c>
      <c r="J33" s="17"/>
    </row>
    <row r="34" spans="1:10" s="2" customFormat="1" ht="161.25" customHeight="1">
      <c r="A34" s="12">
        <v>32</v>
      </c>
      <c r="B34" s="12" t="s">
        <v>121</v>
      </c>
      <c r="C34" s="12">
        <v>55100000</v>
      </c>
      <c r="D34" s="12" t="s">
        <v>135</v>
      </c>
      <c r="E34" s="18">
        <f>8924.16+2700+6030-290.64-65.66-11.76</f>
        <v>17286.100000000002</v>
      </c>
      <c r="F34" s="12" t="s">
        <v>85</v>
      </c>
      <c r="G34" s="12" t="s">
        <v>25</v>
      </c>
      <c r="H34" s="12" t="s">
        <v>120</v>
      </c>
      <c r="I34" s="12" t="s">
        <v>122</v>
      </c>
      <c r="J34" s="17"/>
    </row>
    <row r="35" spans="1:10" s="2" customFormat="1" ht="49.5" customHeight="1">
      <c r="A35" s="12">
        <v>33</v>
      </c>
      <c r="B35" s="12" t="s">
        <v>44</v>
      </c>
      <c r="C35" s="12">
        <v>55300000</v>
      </c>
      <c r="D35" s="12" t="s">
        <v>43</v>
      </c>
      <c r="E35" s="12">
        <v>1000</v>
      </c>
      <c r="F35" s="12" t="s">
        <v>85</v>
      </c>
      <c r="G35" s="12" t="s">
        <v>25</v>
      </c>
      <c r="H35" s="12" t="s">
        <v>3</v>
      </c>
      <c r="I35" s="12" t="s">
        <v>55</v>
      </c>
      <c r="J35" s="17"/>
    </row>
    <row r="36" spans="1:10" s="2" customFormat="1" ht="177.75" customHeight="1">
      <c r="A36" s="12">
        <v>34</v>
      </c>
      <c r="B36" s="12" t="s">
        <v>44</v>
      </c>
      <c r="C36" s="12">
        <v>55300000</v>
      </c>
      <c r="D36" s="12" t="s">
        <v>43</v>
      </c>
      <c r="E36" s="12">
        <f>13280-615-2595</f>
        <v>10070</v>
      </c>
      <c r="F36" s="12" t="s">
        <v>85</v>
      </c>
      <c r="G36" s="12" t="s">
        <v>25</v>
      </c>
      <c r="H36" s="12" t="s">
        <v>150</v>
      </c>
      <c r="I36" s="12" t="s">
        <v>115</v>
      </c>
      <c r="J36" s="17"/>
    </row>
    <row r="37" spans="1:10" s="2" customFormat="1" ht="72.75" customHeight="1">
      <c r="A37" s="12">
        <v>35</v>
      </c>
      <c r="B37" s="12" t="s">
        <v>128</v>
      </c>
      <c r="C37" s="12">
        <v>55300000</v>
      </c>
      <c r="D37" s="12" t="s">
        <v>43</v>
      </c>
      <c r="E37" s="12">
        <f>50649.92-6030-970.53-221.1-39.6-498.24</f>
        <v>42890.450000000004</v>
      </c>
      <c r="F37" s="12" t="s">
        <v>85</v>
      </c>
      <c r="G37" s="12" t="s">
        <v>25</v>
      </c>
      <c r="H37" s="12" t="s">
        <v>120</v>
      </c>
      <c r="I37" s="12" t="s">
        <v>55</v>
      </c>
      <c r="J37" s="17"/>
    </row>
    <row r="38" spans="1:10" s="2" customFormat="1" ht="49.5" customHeight="1">
      <c r="A38" s="12">
        <v>36</v>
      </c>
      <c r="B38" s="12" t="s">
        <v>128</v>
      </c>
      <c r="C38" s="12">
        <v>55300000</v>
      </c>
      <c r="D38" s="12" t="s">
        <v>43</v>
      </c>
      <c r="E38" s="18">
        <v>5976</v>
      </c>
      <c r="F38" s="12" t="s">
        <v>85</v>
      </c>
      <c r="G38" s="12" t="s">
        <v>4</v>
      </c>
      <c r="H38" s="12" t="s">
        <v>120</v>
      </c>
      <c r="I38" s="12" t="s">
        <v>115</v>
      </c>
      <c r="J38" s="17"/>
    </row>
    <row r="39" spans="1:10" s="2" customFormat="1" ht="49.5" customHeight="1">
      <c r="A39" s="12">
        <v>37</v>
      </c>
      <c r="B39" s="12" t="s">
        <v>46</v>
      </c>
      <c r="C39" s="12">
        <v>60100000</v>
      </c>
      <c r="D39" s="12" t="s">
        <v>45</v>
      </c>
      <c r="E39" s="12">
        <v>1000</v>
      </c>
      <c r="F39" s="12" t="s">
        <v>85</v>
      </c>
      <c r="G39" s="12" t="s">
        <v>4</v>
      </c>
      <c r="H39" s="12" t="s">
        <v>3</v>
      </c>
      <c r="I39" s="12" t="s">
        <v>55</v>
      </c>
      <c r="J39" s="17"/>
    </row>
    <row r="40" spans="1:10" s="2" customFormat="1" ht="49.5" customHeight="1">
      <c r="A40" s="12">
        <v>38</v>
      </c>
      <c r="B40" s="12" t="s">
        <v>129</v>
      </c>
      <c r="C40" s="12">
        <v>60100000</v>
      </c>
      <c r="D40" s="12" t="s">
        <v>45</v>
      </c>
      <c r="E40" s="12">
        <f>4249.6-138.4-26.8-596+90.92-4.8</f>
        <v>3574.5200000000004</v>
      </c>
      <c r="F40" s="12" t="s">
        <v>85</v>
      </c>
      <c r="G40" s="12" t="s">
        <v>25</v>
      </c>
      <c r="H40" s="12" t="s">
        <v>120</v>
      </c>
      <c r="I40" s="12" t="s">
        <v>127</v>
      </c>
      <c r="J40" s="17"/>
    </row>
    <row r="41" spans="1:10" s="2" customFormat="1" ht="57.75" customHeight="1">
      <c r="A41" s="12">
        <v>39</v>
      </c>
      <c r="B41" s="12" t="s">
        <v>143</v>
      </c>
      <c r="C41" s="12">
        <v>60200000</v>
      </c>
      <c r="D41" s="12" t="s">
        <v>144</v>
      </c>
      <c r="E41" s="12">
        <v>505.08</v>
      </c>
      <c r="F41" s="12" t="s">
        <v>85</v>
      </c>
      <c r="G41" s="12" t="s">
        <v>25</v>
      </c>
      <c r="H41" s="12" t="s">
        <v>120</v>
      </c>
      <c r="I41" s="12" t="s">
        <v>145</v>
      </c>
      <c r="J41" s="17"/>
    </row>
    <row r="42" spans="1:10" s="2" customFormat="1" ht="33" customHeight="1">
      <c r="A42" s="12">
        <v>40</v>
      </c>
      <c r="B42" s="12" t="s">
        <v>89</v>
      </c>
      <c r="C42" s="12">
        <v>64100000</v>
      </c>
      <c r="D42" s="12" t="s">
        <v>90</v>
      </c>
      <c r="E42" s="12">
        <f>19800+3500+3000+4500+7774-522-272.5-502.4-372-2752</f>
        <v>34153.1</v>
      </c>
      <c r="F42" s="12" t="s">
        <v>87</v>
      </c>
      <c r="G42" s="12"/>
      <c r="H42" s="12" t="s">
        <v>3</v>
      </c>
      <c r="I42" s="12" t="s">
        <v>55</v>
      </c>
      <c r="J42" s="17"/>
    </row>
    <row r="43" spans="1:10" s="2" customFormat="1" ht="49.5" customHeight="1">
      <c r="A43" s="12">
        <v>41</v>
      </c>
      <c r="B43" s="12" t="s">
        <v>91</v>
      </c>
      <c r="C43" s="12">
        <v>64100000</v>
      </c>
      <c r="D43" s="12" t="s">
        <v>90</v>
      </c>
      <c r="E43" s="12">
        <v>200</v>
      </c>
      <c r="F43" s="12" t="s">
        <v>85</v>
      </c>
      <c r="G43" s="12" t="s">
        <v>6</v>
      </c>
      <c r="H43" s="12" t="s">
        <v>3</v>
      </c>
      <c r="I43" s="12" t="s">
        <v>55</v>
      </c>
      <c r="J43" s="17"/>
    </row>
    <row r="44" spans="1:10" s="2" customFormat="1" ht="49.5" customHeight="1">
      <c r="A44" s="12">
        <v>42</v>
      </c>
      <c r="B44" s="12" t="s">
        <v>19</v>
      </c>
      <c r="C44" s="12">
        <v>64200000</v>
      </c>
      <c r="D44" s="12" t="s">
        <v>40</v>
      </c>
      <c r="E44" s="12">
        <v>250</v>
      </c>
      <c r="F44" s="12" t="s">
        <v>85</v>
      </c>
      <c r="G44" s="12" t="s">
        <v>6</v>
      </c>
      <c r="H44" s="12" t="s">
        <v>3</v>
      </c>
      <c r="I44" s="12" t="s">
        <v>55</v>
      </c>
      <c r="J44" s="17"/>
    </row>
    <row r="45" spans="1:10" s="2" customFormat="1" ht="49.5" customHeight="1">
      <c r="A45" s="12">
        <v>43</v>
      </c>
      <c r="B45" s="12" t="s">
        <v>17</v>
      </c>
      <c r="C45" s="12">
        <v>64200000</v>
      </c>
      <c r="D45" s="12" t="s">
        <v>41</v>
      </c>
      <c r="E45" s="12">
        <f>9500-1157-228.76-900</f>
        <v>7214.24</v>
      </c>
      <c r="F45" s="12" t="s">
        <v>80</v>
      </c>
      <c r="G45" s="12"/>
      <c r="H45" s="12" t="s">
        <v>3</v>
      </c>
      <c r="I45" s="12" t="s">
        <v>55</v>
      </c>
      <c r="J45" s="17"/>
    </row>
    <row r="46" spans="1:10" s="2" customFormat="1" ht="49.5" customHeight="1">
      <c r="A46" s="12">
        <v>44</v>
      </c>
      <c r="B46" s="12" t="s">
        <v>18</v>
      </c>
      <c r="C46" s="12">
        <v>64200000</v>
      </c>
      <c r="D46" s="12" t="s">
        <v>42</v>
      </c>
      <c r="E46" s="12">
        <v>500</v>
      </c>
      <c r="F46" s="12" t="s">
        <v>85</v>
      </c>
      <c r="G46" s="12" t="s">
        <v>4</v>
      </c>
      <c r="H46" s="12" t="s">
        <v>3</v>
      </c>
      <c r="I46" s="12" t="s">
        <v>55</v>
      </c>
      <c r="J46" s="17"/>
    </row>
    <row r="47" spans="1:10" s="2" customFormat="1" ht="49.5" customHeight="1">
      <c r="A47" s="12">
        <v>45</v>
      </c>
      <c r="B47" s="12" t="s">
        <v>94</v>
      </c>
      <c r="C47" s="12">
        <v>64200000</v>
      </c>
      <c r="D47" s="12" t="s">
        <v>95</v>
      </c>
      <c r="E47" s="12">
        <v>87</v>
      </c>
      <c r="F47" s="12" t="s">
        <v>85</v>
      </c>
      <c r="G47" s="12" t="s">
        <v>5</v>
      </c>
      <c r="H47" s="12" t="s">
        <v>3</v>
      </c>
      <c r="I47" s="12" t="s">
        <v>55</v>
      </c>
      <c r="J47" s="17"/>
    </row>
    <row r="48" spans="1:10" s="2" customFormat="1" ht="49.5" customHeight="1">
      <c r="A48" s="12">
        <v>46</v>
      </c>
      <c r="B48" s="12" t="s">
        <v>20</v>
      </c>
      <c r="C48" s="12">
        <v>66500000</v>
      </c>
      <c r="D48" s="12" t="s">
        <v>63</v>
      </c>
      <c r="E48" s="12">
        <f>1500+451.77</f>
        <v>1951.77</v>
      </c>
      <c r="F48" s="12" t="s">
        <v>80</v>
      </c>
      <c r="G48" s="12"/>
      <c r="H48" s="12" t="s">
        <v>3</v>
      </c>
      <c r="I48" s="12" t="s">
        <v>55</v>
      </c>
      <c r="J48" s="17"/>
    </row>
    <row r="49" spans="1:10" s="1" customFormat="1" ht="49.5" customHeight="1">
      <c r="A49" s="12">
        <v>47</v>
      </c>
      <c r="B49" s="12" t="s">
        <v>26</v>
      </c>
      <c r="C49" s="12">
        <v>72200000</v>
      </c>
      <c r="D49" s="12" t="s">
        <v>64</v>
      </c>
      <c r="E49" s="12">
        <v>8000</v>
      </c>
      <c r="F49" s="12" t="s">
        <v>85</v>
      </c>
      <c r="G49" s="12" t="s">
        <v>72</v>
      </c>
      <c r="H49" s="12" t="s">
        <v>3</v>
      </c>
      <c r="I49" s="12" t="s">
        <v>55</v>
      </c>
      <c r="J49" s="17"/>
    </row>
    <row r="50" spans="1:10" s="2" customFormat="1" ht="49.5" customHeight="1">
      <c r="A50" s="12">
        <v>48</v>
      </c>
      <c r="B50" s="12" t="s">
        <v>21</v>
      </c>
      <c r="C50" s="12">
        <v>72300000</v>
      </c>
      <c r="D50" s="12" t="s">
        <v>47</v>
      </c>
      <c r="E50" s="12">
        <f>4800-1206.57-393.43+295.43</f>
        <v>3495.4300000000003</v>
      </c>
      <c r="F50" s="12" t="s">
        <v>85</v>
      </c>
      <c r="G50" s="12" t="s">
        <v>5</v>
      </c>
      <c r="H50" s="12" t="s">
        <v>3</v>
      </c>
      <c r="I50" s="12" t="s">
        <v>55</v>
      </c>
      <c r="J50" s="17"/>
    </row>
    <row r="51" spans="1:10" s="2" customFormat="1" ht="49.5" customHeight="1">
      <c r="A51" s="12">
        <v>49</v>
      </c>
      <c r="B51" s="12" t="s">
        <v>48</v>
      </c>
      <c r="C51" s="12">
        <v>72400000</v>
      </c>
      <c r="D51" s="12" t="s">
        <v>65</v>
      </c>
      <c r="E51" s="12">
        <v>4998</v>
      </c>
      <c r="F51" s="12" t="s">
        <v>85</v>
      </c>
      <c r="G51" s="12" t="s">
        <v>4</v>
      </c>
      <c r="H51" s="12" t="s">
        <v>3</v>
      </c>
      <c r="I51" s="12" t="s">
        <v>55</v>
      </c>
      <c r="J51" s="17"/>
    </row>
    <row r="52" spans="1:10" s="2" customFormat="1" ht="49.5" customHeight="1">
      <c r="A52" s="12">
        <v>50</v>
      </c>
      <c r="B52" s="12" t="s">
        <v>28</v>
      </c>
      <c r="C52" s="12">
        <v>75100000</v>
      </c>
      <c r="D52" s="12" t="s">
        <v>66</v>
      </c>
      <c r="E52" s="12">
        <f>2500+631</f>
        <v>3131</v>
      </c>
      <c r="F52" s="12" t="s">
        <v>85</v>
      </c>
      <c r="G52" s="12" t="s">
        <v>5</v>
      </c>
      <c r="H52" s="12" t="s">
        <v>3</v>
      </c>
      <c r="I52" s="12" t="s">
        <v>55</v>
      </c>
      <c r="J52" s="17"/>
    </row>
    <row r="53" spans="1:10" s="2" customFormat="1" ht="51">
      <c r="A53" s="12">
        <v>51</v>
      </c>
      <c r="B53" s="12" t="s">
        <v>71</v>
      </c>
      <c r="C53" s="12">
        <v>75200000</v>
      </c>
      <c r="D53" s="12" t="s">
        <v>105</v>
      </c>
      <c r="E53" s="12">
        <f>1500-631</f>
        <v>869</v>
      </c>
      <c r="F53" s="12" t="s">
        <v>85</v>
      </c>
      <c r="G53" s="12" t="s">
        <v>5</v>
      </c>
      <c r="H53" s="12" t="s">
        <v>3</v>
      </c>
      <c r="I53" s="12" t="s">
        <v>55</v>
      </c>
      <c r="J53" s="17"/>
    </row>
    <row r="54" spans="1:10" s="2" customFormat="1" ht="61.5" customHeight="1">
      <c r="A54" s="12">
        <v>52</v>
      </c>
      <c r="B54" s="12" t="s">
        <v>139</v>
      </c>
      <c r="C54" s="12">
        <v>79400000</v>
      </c>
      <c r="D54" s="12" t="s">
        <v>140</v>
      </c>
      <c r="E54" s="12">
        <v>800</v>
      </c>
      <c r="F54" s="12" t="s">
        <v>85</v>
      </c>
      <c r="G54" s="12" t="s">
        <v>4</v>
      </c>
      <c r="H54" s="12" t="s">
        <v>3</v>
      </c>
      <c r="I54" s="12" t="s">
        <v>141</v>
      </c>
      <c r="J54" s="17"/>
    </row>
    <row r="55" spans="1:10" s="2" customFormat="1" ht="61.5" customHeight="1">
      <c r="A55" s="12">
        <v>53</v>
      </c>
      <c r="B55" s="12" t="s">
        <v>49</v>
      </c>
      <c r="C55" s="12">
        <v>79500000</v>
      </c>
      <c r="D55" s="12" t="s">
        <v>86</v>
      </c>
      <c r="E55" s="12">
        <v>1000</v>
      </c>
      <c r="F55" s="12" t="s">
        <v>85</v>
      </c>
      <c r="G55" s="12" t="s">
        <v>4</v>
      </c>
      <c r="H55" s="12" t="s">
        <v>3</v>
      </c>
      <c r="I55" s="12" t="s">
        <v>55</v>
      </c>
      <c r="J55" s="17"/>
    </row>
    <row r="56" spans="1:10" s="2" customFormat="1" ht="61.5" customHeight="1">
      <c r="A56" s="12">
        <v>54</v>
      </c>
      <c r="B56" s="12" t="s">
        <v>116</v>
      </c>
      <c r="C56" s="12">
        <v>79500000</v>
      </c>
      <c r="D56" s="12" t="s">
        <v>117</v>
      </c>
      <c r="E56" s="12">
        <f>1487.36-44.28+280</f>
        <v>1723.08</v>
      </c>
      <c r="F56" s="12" t="s">
        <v>85</v>
      </c>
      <c r="G56" s="12" t="s">
        <v>4</v>
      </c>
      <c r="H56" s="12" t="s">
        <v>114</v>
      </c>
      <c r="I56" s="12" t="s">
        <v>119</v>
      </c>
      <c r="J56" s="17"/>
    </row>
    <row r="57" spans="1:10" s="2" customFormat="1" ht="61.5" customHeight="1">
      <c r="A57" s="12">
        <v>55</v>
      </c>
      <c r="B57" s="12" t="s">
        <v>116</v>
      </c>
      <c r="C57" s="12">
        <v>79500000</v>
      </c>
      <c r="D57" s="12" t="s">
        <v>126</v>
      </c>
      <c r="E57" s="12">
        <v>956.16</v>
      </c>
      <c r="F57" s="12" t="s">
        <v>85</v>
      </c>
      <c r="G57" s="12" t="s">
        <v>4</v>
      </c>
      <c r="H57" s="12" t="s">
        <v>120</v>
      </c>
      <c r="I57" s="12" t="s">
        <v>123</v>
      </c>
      <c r="J57" s="17"/>
    </row>
    <row r="58" spans="1:10" s="2" customFormat="1" ht="49.5" customHeight="1">
      <c r="A58" s="12">
        <v>56</v>
      </c>
      <c r="B58" s="12" t="s">
        <v>51</v>
      </c>
      <c r="C58" s="12">
        <v>79800000</v>
      </c>
      <c r="D58" s="12" t="s">
        <v>50</v>
      </c>
      <c r="E58" s="12">
        <f>4000-3000</f>
        <v>1000</v>
      </c>
      <c r="F58" s="12" t="s">
        <v>85</v>
      </c>
      <c r="G58" s="12" t="s">
        <v>4</v>
      </c>
      <c r="H58" s="12" t="s">
        <v>3</v>
      </c>
      <c r="I58" s="12" t="s">
        <v>55</v>
      </c>
      <c r="J58" s="17"/>
    </row>
    <row r="59" spans="1:10" s="2" customFormat="1" ht="49.5" customHeight="1">
      <c r="A59" s="12">
        <v>57</v>
      </c>
      <c r="B59" s="12" t="s">
        <v>22</v>
      </c>
      <c r="C59" s="12">
        <v>79900000</v>
      </c>
      <c r="D59" s="12" t="s">
        <v>39</v>
      </c>
      <c r="E59" s="12">
        <f>25000-5050.77-600-76.8-111-3689.43</f>
        <v>15472</v>
      </c>
      <c r="F59" s="12" t="s">
        <v>85</v>
      </c>
      <c r="G59" s="12" t="s">
        <v>5</v>
      </c>
      <c r="H59" s="12" t="s">
        <v>3</v>
      </c>
      <c r="I59" s="12" t="s">
        <v>55</v>
      </c>
      <c r="J59" s="17"/>
    </row>
    <row r="60" spans="1:10" s="2" customFormat="1" ht="58.5" customHeight="1">
      <c r="A60" s="12">
        <v>58</v>
      </c>
      <c r="B60" s="12" t="s">
        <v>125</v>
      </c>
      <c r="C60" s="12">
        <v>79900000</v>
      </c>
      <c r="D60" s="12" t="s">
        <v>118</v>
      </c>
      <c r="E60" s="12">
        <f>531.2-24.6</f>
        <v>506.6</v>
      </c>
      <c r="F60" s="12" t="s">
        <v>85</v>
      </c>
      <c r="G60" s="12" t="s">
        <v>4</v>
      </c>
      <c r="H60" s="12" t="s">
        <v>114</v>
      </c>
      <c r="I60" s="12" t="s">
        <v>115</v>
      </c>
      <c r="J60" s="17"/>
    </row>
    <row r="61" spans="1:10" s="2" customFormat="1" ht="56.25" customHeight="1">
      <c r="A61" s="12">
        <v>59</v>
      </c>
      <c r="B61" s="12" t="s">
        <v>124</v>
      </c>
      <c r="C61" s="12">
        <v>79900000</v>
      </c>
      <c r="D61" s="12" t="s">
        <v>118</v>
      </c>
      <c r="E61" s="12">
        <v>531.2</v>
      </c>
      <c r="F61" s="12" t="s">
        <v>85</v>
      </c>
      <c r="G61" s="12" t="s">
        <v>4</v>
      </c>
      <c r="H61" s="12" t="s">
        <v>120</v>
      </c>
      <c r="I61" s="12" t="s">
        <v>123</v>
      </c>
      <c r="J61" s="17"/>
    </row>
    <row r="62" spans="1:10" s="2" customFormat="1" ht="67.5" customHeight="1">
      <c r="A62" s="12">
        <v>60</v>
      </c>
      <c r="B62" s="12" t="s">
        <v>103</v>
      </c>
      <c r="C62" s="12">
        <v>80500000</v>
      </c>
      <c r="D62" s="12" t="s">
        <v>102</v>
      </c>
      <c r="E62" s="12">
        <f>15000-7774</f>
        <v>7226</v>
      </c>
      <c r="F62" s="12" t="s">
        <v>85</v>
      </c>
      <c r="G62" s="12" t="s">
        <v>4</v>
      </c>
      <c r="H62" s="12" t="s">
        <v>3</v>
      </c>
      <c r="I62" s="12" t="s">
        <v>55</v>
      </c>
      <c r="J62" s="17"/>
    </row>
    <row r="63" spans="1:10" s="2" customFormat="1" ht="49.5" customHeight="1">
      <c r="A63" s="12">
        <v>61</v>
      </c>
      <c r="B63" s="12" t="s">
        <v>108</v>
      </c>
      <c r="C63" s="12">
        <v>90700000</v>
      </c>
      <c r="D63" s="12" t="s">
        <v>106</v>
      </c>
      <c r="E63" s="12">
        <f>600+372</f>
        <v>972</v>
      </c>
      <c r="F63" s="12" t="s">
        <v>85</v>
      </c>
      <c r="G63" s="12" t="s">
        <v>4</v>
      </c>
      <c r="H63" s="12" t="s">
        <v>3</v>
      </c>
      <c r="I63" s="12" t="s">
        <v>142</v>
      </c>
      <c r="J63" s="17"/>
    </row>
    <row r="64" spans="1:10" s="2" customFormat="1" ht="49.5" customHeight="1">
      <c r="A64" s="12">
        <v>62</v>
      </c>
      <c r="B64" s="12" t="s">
        <v>23</v>
      </c>
      <c r="C64" s="12">
        <v>92200000</v>
      </c>
      <c r="D64" s="12" t="s">
        <v>52</v>
      </c>
      <c r="E64" s="12">
        <v>108</v>
      </c>
      <c r="F64" s="12" t="s">
        <v>85</v>
      </c>
      <c r="G64" s="12" t="s">
        <v>4</v>
      </c>
      <c r="H64" s="12" t="s">
        <v>3</v>
      </c>
      <c r="I64" s="12" t="s">
        <v>55</v>
      </c>
      <c r="J64" s="17"/>
    </row>
    <row r="65" spans="1:10" s="2" customFormat="1" ht="49.5" customHeight="1">
      <c r="A65" s="12">
        <v>63</v>
      </c>
      <c r="B65" s="12" t="s">
        <v>24</v>
      </c>
      <c r="C65" s="12">
        <v>98300000</v>
      </c>
      <c r="D65" s="12" t="s">
        <v>53</v>
      </c>
      <c r="E65" s="12">
        <v>50</v>
      </c>
      <c r="F65" s="12" t="s">
        <v>85</v>
      </c>
      <c r="G65" s="12" t="s">
        <v>5</v>
      </c>
      <c r="H65" s="12" t="s">
        <v>3</v>
      </c>
      <c r="I65" s="12" t="s">
        <v>55</v>
      </c>
      <c r="J65" s="17"/>
    </row>
    <row r="66" spans="1:10" s="7" customFormat="1" ht="24" customHeight="1">
      <c r="A66" s="3"/>
      <c r="B66" s="8" t="s">
        <v>79</v>
      </c>
      <c r="C66" s="4"/>
      <c r="D66" s="9"/>
      <c r="E66" s="10">
        <f>SUM(E3:E65)</f>
        <v>238151.61999999997</v>
      </c>
      <c r="F66" s="10"/>
      <c r="G66" s="10"/>
      <c r="H66" s="10"/>
      <c r="I66" s="10"/>
      <c r="J66" s="17"/>
    </row>
    <row r="67" s="17" customFormat="1" ht="12.75"/>
    <row r="68" spans="3:4" s="19" customFormat="1" ht="12.75">
      <c r="C68" s="20"/>
      <c r="D68" s="20"/>
    </row>
    <row r="69" spans="3:4" s="11" customFormat="1" ht="12.75">
      <c r="C69" s="16"/>
      <c r="D69" s="16"/>
    </row>
    <row r="70" spans="3:4" s="11" customFormat="1" ht="12.75">
      <c r="C70" s="16"/>
      <c r="D70" s="16"/>
    </row>
    <row r="71" spans="3:8" s="11" customFormat="1" ht="12.75">
      <c r="C71" s="16"/>
      <c r="D71" s="16"/>
      <c r="H71" s="16"/>
    </row>
    <row r="72" s="11" customFormat="1" ht="12.75"/>
    <row r="73" s="11" customFormat="1" ht="12.75"/>
    <row r="74" s="11" customFormat="1" ht="12.75"/>
    <row r="75" s="11" customFormat="1" ht="12.75"/>
    <row r="76" s="11" customFormat="1" ht="12.75"/>
    <row r="77" s="11" customFormat="1" ht="12.75"/>
    <row r="78" s="11" customFormat="1" ht="12.75"/>
    <row r="80" ht="12.75">
      <c r="B80" s="11"/>
    </row>
  </sheetData>
  <sheetProtection formatCells="0" formatColumns="0" formatRows="0" insertColumns="0" insertRows="0" insertHyperlinks="0" deleteColumns="0" deleteRows="0" sort="0" autoFilter="0" pivotTables="0"/>
  <autoFilter ref="A2:I66"/>
  <mergeCells count="1">
    <mergeCell ref="A1:I1"/>
  </mergeCells>
  <printOptions horizontalCentered="1"/>
  <pageMargins left="0.31496062992125984" right="0.31496062992125984" top="0.31496062992125984" bottom="0.31496062992125984" header="0" footer="0"/>
  <pageSetup fitToHeight="4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Maka Tsenteradze</cp:lastModifiedBy>
  <cp:lastPrinted>2023-10-13T11:04:38Z</cp:lastPrinted>
  <dcterms:created xsi:type="dcterms:W3CDTF">2015-07-21T13:10:24Z</dcterms:created>
  <dcterms:modified xsi:type="dcterms:W3CDTF">2023-10-13T11:04:42Z</dcterms:modified>
  <cp:category/>
  <cp:version/>
  <cp:contentType/>
  <cp:contentStatus/>
</cp:coreProperties>
</file>